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ial\Desktop\Desktop\3) PGH Fees\Electricity &amp; Water\Utility calculator\"/>
    </mc:Choice>
  </mc:AlternateContent>
  <bookViews>
    <workbookView xWindow="0" yWindow="0" windowWidth="19200" windowHeight="11700"/>
  </bookViews>
  <sheets>
    <sheet name="套房 Suite" sheetId="11" r:id="rId1"/>
    <sheet name="單人間 Single Room" sheetId="7" r:id="rId2"/>
    <sheet name="雙人間 Share Room" sheetId="10" r:id="rId3"/>
  </sheets>
  <externalReferences>
    <externalReference r:id="rId4"/>
  </externalReferences>
  <definedNames>
    <definedName name="_xlnm.Print_Area" localSheetId="1">'單人間 Single Room'!$A$1:$I$16</definedName>
    <definedName name="_xlnm.Print_Area" localSheetId="2">'雙人間 Share Room'!$A$1:$I$21</definedName>
    <definedName name="_xlnm.Print_Area" localSheetId="0">'套房 Suite'!$A$1:$I$16</definedName>
    <definedName name="Recover">[1]Macro1!$A$25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J11" i="11" l="1"/>
  <c r="J10" i="11"/>
  <c r="J9" i="11"/>
  <c r="E12" i="7"/>
  <c r="G12" i="7" s="1"/>
  <c r="J12" i="7" s="1"/>
  <c r="E11" i="7"/>
  <c r="G11" i="7" s="1"/>
  <c r="J11" i="7" s="1"/>
  <c r="E10" i="7"/>
  <c r="G10" i="7" s="1"/>
  <c r="J10" i="7" s="1"/>
  <c r="E9" i="7"/>
  <c r="G9" i="7" s="1"/>
  <c r="J9" i="7" s="1"/>
  <c r="E8" i="7"/>
  <c r="G8" i="7" s="1"/>
  <c r="J8" i="7" s="1"/>
  <c r="B13" i="7" l="1"/>
  <c r="F16" i="10" l="1"/>
  <c r="G16" i="10" s="1"/>
  <c r="J16" i="10" s="1"/>
  <c r="F15" i="10"/>
  <c r="G15" i="10" s="1"/>
  <c r="J15" i="10" s="1"/>
  <c r="F14" i="10"/>
  <c r="G14" i="10" s="1"/>
  <c r="J14" i="10" s="1"/>
  <c r="F13" i="10"/>
  <c r="G13" i="10" s="1"/>
  <c r="J13" i="10" s="1"/>
  <c r="F12" i="10"/>
  <c r="E16" i="10"/>
  <c r="E15" i="10"/>
  <c r="I12" i="7"/>
  <c r="G12" i="10" l="1"/>
  <c r="J12" i="10"/>
  <c r="B17" i="10" s="1"/>
  <c r="I15" i="10"/>
  <c r="I16" i="10"/>
  <c r="I11" i="7"/>
  <c r="E12" i="11" l="1"/>
  <c r="G12" i="11" s="1"/>
  <c r="J12" i="11" s="1"/>
  <c r="I12" i="11" l="1"/>
  <c r="E14" i="10" l="1"/>
  <c r="E13" i="10"/>
  <c r="E12" i="10"/>
  <c r="E11" i="11"/>
  <c r="G11" i="11" s="1"/>
  <c r="E10" i="11"/>
  <c r="G10" i="11" s="1"/>
  <c r="E9" i="11"/>
  <c r="G9" i="11" s="1"/>
  <c r="E8" i="11"/>
  <c r="G8" i="11" l="1"/>
  <c r="I12" i="10"/>
  <c r="I13" i="10"/>
  <c r="I9" i="7"/>
  <c r="I10" i="11"/>
  <c r="I9" i="11"/>
  <c r="I11" i="11"/>
  <c r="I14" i="10"/>
  <c r="I8" i="7"/>
  <c r="I17" i="10" l="1"/>
  <c r="J8" i="11"/>
  <c r="B13" i="11" s="1"/>
  <c r="I8" i="11"/>
  <c r="I13" i="11" s="1"/>
  <c r="I10" i="7"/>
  <c r="I13" i="7" s="1"/>
</calcChain>
</file>

<file path=xl/sharedStrings.xml><?xml version="1.0" encoding="utf-8"?>
<sst xmlns="http://schemas.openxmlformats.org/spreadsheetml/2006/main" count="70" uniqueCount="32">
  <si>
    <t>電費每月免費額度:
Elect.monthly quota:</t>
  </si>
  <si>
    <t>免費額度
Free unit</t>
  </si>
  <si>
    <t xml:space="preserve">起始讀數
Reading (in) </t>
    <phoneticPr fontId="7" type="noConversion"/>
  </si>
  <si>
    <t>結束讀數
Reading (out)</t>
    <phoneticPr fontId="7" type="noConversion"/>
  </si>
  <si>
    <t>備註：</t>
    <phoneticPr fontId="7" type="noConversion"/>
  </si>
  <si>
    <t xml:space="preserve">(A)起始讀數
Reading (in) </t>
    <phoneticPr fontId="7" type="noConversion"/>
  </si>
  <si>
    <t>(B)結束讀數
Reading (out)</t>
    <phoneticPr fontId="7" type="noConversion"/>
  </si>
  <si>
    <t>(C)房間用量
Room Usage
(C)=(B)-(A)</t>
    <phoneticPr fontId="7" type="noConversion"/>
  </si>
  <si>
    <t>(D)當月費用(澳門元)
Charge of the month(MOP)
(D)=(C)x每度收費</t>
    <phoneticPr fontId="7" type="noConversion"/>
  </si>
  <si>
    <t>2) 每月不足一元的部分，作一元計。The charge amount will be rounded up to the nearest pataca.</t>
    <phoneticPr fontId="7" type="noConversion"/>
  </si>
  <si>
    <t>1) 計算結果僅供參考。The result of the above calculation is for reference only.</t>
    <phoneticPr fontId="7" type="noConversion"/>
  </si>
  <si>
    <t>(E)免費額度
Free quota</t>
    <phoneticPr fontId="7" type="noConversion"/>
  </si>
  <si>
    <t>(F)當月應付費用(澳門元)
Payable of the month(MOP)
(F)=(D)-(E)</t>
    <phoneticPr fontId="7" type="noConversion"/>
  </si>
  <si>
    <t xml:space="preserve">(D)當月個人使用量
Personal Usage
(D)= (C)- Roommate's share </t>
    <phoneticPr fontId="7" type="noConversion"/>
  </si>
  <si>
    <t>(E)當月費用(澳門元)
Charge of the month(MOP)
(E)=(D)x每度收費</t>
    <phoneticPr fontId="7" type="noConversion"/>
  </si>
  <si>
    <t>(F)免費額度 (澳門元)
Free quota (MOP)</t>
    <phoneticPr fontId="7" type="noConversion"/>
  </si>
  <si>
    <t>(G)當月應付費用(澳門元)
Payable of the month(MOP)
(G)=(E)-(F)</t>
    <phoneticPr fontId="7" type="noConversion"/>
  </si>
  <si>
    <r>
      <t>*若不確認室友的入住及退宿當天的電讀數，可參照房間各月的讀數</t>
    </r>
    <r>
      <rPr>
        <sz val="11"/>
        <color theme="1"/>
        <rFont val="宋体"/>
        <scheme val="minor"/>
      </rPr>
      <t>If you are not sure about your roommate's electrical readings on the day of check-in and check-out, you can refer to the monthly readings of your room</t>
    </r>
    <phoneticPr fontId="7" type="noConversion"/>
  </si>
  <si>
    <t>請於下方黃色空格內，填上房間各月的讀數以及你的入住及退宿當天的電讀數。
Please fill in the room readings for each month and the electrical readings for the day of your check-in and check-out in the yellow space below。</t>
    <phoneticPr fontId="7" type="noConversion"/>
  </si>
  <si>
    <t>若你入住期間有室友，請於下方藍方空格內輸入室友電讀數*:
If you have a roommate during your stay, please input your roommate's electrical readings in the blue box below:</t>
    <phoneticPr fontId="7" type="noConversion"/>
  </si>
  <si>
    <t>請於下方黃色空格內，填上房間各月的讀數以及你的入住及退宿當天的電讀數。
Please fill in the room readings for each month and the electrical readings for the day of your check-in and check-out in the yellow box below.</t>
    <phoneticPr fontId="7" type="noConversion"/>
  </si>
  <si>
    <t>2021/2022學年第二學期研究生宿舍電費模擬計算(套房)
PGH Electricity Fee Calculation of 2nd semester of AY2021/2022 (Suite)</t>
    <phoneticPr fontId="7" type="noConversion"/>
  </si>
  <si>
    <t>二月 Feb</t>
  </si>
  <si>
    <t>三月 Mar</t>
  </si>
  <si>
    <t>四月 Apr</t>
  </si>
  <si>
    <t>五月 May</t>
  </si>
  <si>
    <t>一月 Jan</t>
  </si>
  <si>
    <t>2021/2022學年第二學期研究生宿舍電費模擬計算(單人間)
PGH Electricity Fee Calculation of 2nd semester of AY2021/2022 (Single Room)</t>
    <phoneticPr fontId="7" type="noConversion"/>
  </si>
  <si>
    <t>電費單價(每度收費):
Electricity unit rate</t>
    <phoneticPr fontId="7" type="noConversion"/>
  </si>
  <si>
    <t>(自2021年5月1日生效  effective from 1 May 2021)</t>
  </si>
  <si>
    <t>(自2021年5月1日生效  effective from 1 May 2021)</t>
    <phoneticPr fontId="7" type="noConversion"/>
  </si>
  <si>
    <t>2021/2022學年第二學期研究生宿舍電費模擬計算(雙人間)
PGH Electricity Fee Calculation of 2nd semester of AY2021/2022 (Shared Room)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</si>
</sst>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[$$-3C09]#,##0.00"/>
  </numFmts>
  <fonts count="11">
    <font>
      <sz val="12"/>
      <color theme="1"/>
      <name val="宋体"/>
      <charset val="134"/>
      <scheme val="minor"/>
    </font>
    <font>
      <sz val="11"/>
      <color theme="1"/>
      <name val="宋体"/>
      <scheme val="minor"/>
    </font>
    <font>
      <sz val="11"/>
      <color theme="1"/>
      <name val="宋体"/>
      <scheme val="minor"/>
    </font>
    <font>
      <b/>
      <sz val="11"/>
      <color theme="1"/>
      <name val="宋体"/>
      <scheme val="minor"/>
    </font>
    <font>
      <sz val="11"/>
      <color theme="1"/>
      <name val="新細明體"/>
      <family val="1"/>
      <charset val="136"/>
    </font>
    <font>
      <sz val="12"/>
      <color theme="1"/>
      <name val="宋体"/>
      <scheme val="minor"/>
    </font>
    <font>
      <sz val="10"/>
      <name val="細明體"/>
      <family val="3"/>
      <charset val="136"/>
    </font>
    <font>
      <sz val="9"/>
      <name val="宋体"/>
      <scheme val="minor"/>
    </font>
    <font>
      <b/>
      <sz val="18"/>
      <color theme="1"/>
      <name val="宋体"/>
      <scheme val="minor"/>
    </font>
    <font>
      <b/>
      <sz val="12"/>
      <color theme="1"/>
      <name val="宋体"/>
      <scheme val="minor"/>
    </font>
    <font>
      <sz val="8"/>
      <color theme="1"/>
      <name val="宋体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Protection="1">
      <protection hidden="1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wrapText="1"/>
    </xf>
    <xf numFmtId="0" fontId="4" fillId="0" borderId="0" xfId="0" applyFont="1" applyProtection="1">
      <protection hidden="1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2" fillId="0" borderId="0" xfId="0" applyFont="1" applyProtection="1"/>
    <xf numFmtId="0" fontId="5" fillId="0" borderId="2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wrapText="1"/>
      <protection hidden="1"/>
    </xf>
    <xf numFmtId="0" fontId="8" fillId="0" borderId="0" xfId="0" applyFont="1" applyProtection="1"/>
    <xf numFmtId="0" fontId="2" fillId="0" borderId="0" xfId="0" applyNumberFormat="1" applyFont="1" applyProtection="1"/>
    <xf numFmtId="0" fontId="5" fillId="0" borderId="0" xfId="0" applyFont="1" applyProtection="1"/>
    <xf numFmtId="0" fontId="5" fillId="0" borderId="2" xfId="0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Protection="1"/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76" fontId="9" fillId="3" borderId="1" xfId="0" applyNumberFormat="1" applyFont="1" applyFill="1" applyBorder="1"/>
    <xf numFmtId="176" fontId="5" fillId="5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/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>
      <alignment vertical="center" wrapText="1"/>
    </xf>
    <xf numFmtId="0" fontId="5" fillId="6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4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</cellXfs>
  <cellStyles count="6">
    <cellStyle name="Normal 4 2" xfId="4"/>
    <cellStyle name="一般" xfId="0" builtinId="0"/>
    <cellStyle name="一般 3 2" xfId="1"/>
    <cellStyle name="一般 3 3" xfId="2"/>
    <cellStyle name="一般 7" xfId="5"/>
    <cellStyle name="千分位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O/Desktop/20190201/201516%20SI%20Hostel%20full%2020160112%20(sabin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25">
          <cell r="A2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zoomScaleNormal="70" zoomScaleSheetLayoutView="100" workbookViewId="0">
      <selection activeCell="C8" sqref="C8"/>
    </sheetView>
  </sheetViews>
  <sheetFormatPr defaultColWidth="9" defaultRowHeight="13.5"/>
  <cols>
    <col min="1" max="1" width="9" style="1"/>
    <col min="2" max="2" width="34.875" style="1" customWidth="1"/>
    <col min="3" max="4" width="14.625" style="1" customWidth="1"/>
    <col min="5" max="6" width="22.625" style="1" customWidth="1"/>
    <col min="7" max="9" width="20.875" style="1" customWidth="1"/>
    <col min="10" max="10" width="9" style="1" hidden="1" customWidth="1"/>
    <col min="11" max="16384" width="9" style="1"/>
  </cols>
  <sheetData>
    <row r="1" spans="1:10" ht="45.75" customHeight="1">
      <c r="A1" s="51" t="s">
        <v>21</v>
      </c>
      <c r="B1" s="52"/>
      <c r="C1" s="52"/>
      <c r="D1" s="52"/>
      <c r="E1" s="52"/>
      <c r="F1" s="52"/>
      <c r="G1" s="52"/>
      <c r="H1" s="52"/>
      <c r="I1" s="52"/>
    </row>
    <row r="2" spans="1:10" ht="30.75" customHeight="1">
      <c r="B2" s="55" t="s">
        <v>18</v>
      </c>
      <c r="C2" s="55"/>
      <c r="D2" s="55"/>
      <c r="E2" s="55"/>
      <c r="F2" s="55"/>
      <c r="G2" s="55"/>
      <c r="H2" s="55"/>
      <c r="I2" s="55"/>
    </row>
    <row r="3" spans="1:10" ht="36" customHeight="1">
      <c r="B3" s="45"/>
      <c r="C3" s="43"/>
    </row>
    <row r="4" spans="1:10" ht="36" customHeight="1">
      <c r="B4" s="44" t="s">
        <v>28</v>
      </c>
      <c r="C4" s="42">
        <v>1.2</v>
      </c>
      <c r="D4" s="33" t="s">
        <v>30</v>
      </c>
      <c r="E4" s="34"/>
    </row>
    <row r="5" spans="1:10" ht="36" customHeight="1">
      <c r="B5" s="11" t="s">
        <v>0</v>
      </c>
      <c r="C5" s="3">
        <v>200</v>
      </c>
    </row>
    <row r="6" spans="1:10" ht="9.75" customHeight="1"/>
    <row r="7" spans="1:10" ht="75" customHeight="1">
      <c r="B7" s="28"/>
      <c r="C7" s="29" t="s">
        <v>5</v>
      </c>
      <c r="D7" s="29" t="s">
        <v>6</v>
      </c>
      <c r="E7" s="53" t="s">
        <v>7</v>
      </c>
      <c r="F7" s="54"/>
      <c r="G7" s="29" t="s">
        <v>8</v>
      </c>
      <c r="H7" s="29" t="s">
        <v>11</v>
      </c>
      <c r="I7" s="29" t="s">
        <v>12</v>
      </c>
      <c r="J7" s="5" t="s">
        <v>1</v>
      </c>
    </row>
    <row r="8" spans="1:10" ht="17.25" customHeight="1">
      <c r="B8" s="41" t="s">
        <v>26</v>
      </c>
      <c r="C8" s="23"/>
      <c r="D8" s="23"/>
      <c r="E8" s="46">
        <f t="shared" ref="E8:E11" si="0">D8-C8</f>
        <v>0</v>
      </c>
      <c r="F8" s="47"/>
      <c r="G8" s="27">
        <f>ROUNDUP(E8*$C$4,0)</f>
        <v>0</v>
      </c>
      <c r="H8" s="31">
        <v>200</v>
      </c>
      <c r="I8" s="27">
        <f t="shared" ref="I8:I12" si="1">IF(H8&gt;=G8,0,G8-H8)</f>
        <v>0</v>
      </c>
      <c r="J8" s="1">
        <f>IF(G8&gt;H8,ROUNDDOWN(H8/1.2,1),E8)</f>
        <v>0</v>
      </c>
    </row>
    <row r="9" spans="1:10" ht="17.25" customHeight="1">
      <c r="B9" s="41" t="s">
        <v>22</v>
      </c>
      <c r="C9" s="23"/>
      <c r="D9" s="23"/>
      <c r="E9" s="46">
        <f t="shared" si="0"/>
        <v>0</v>
      </c>
      <c r="F9" s="47"/>
      <c r="G9" s="27">
        <f>ROUNDUP(E9*$C$4,0)</f>
        <v>0</v>
      </c>
      <c r="H9" s="31">
        <v>200</v>
      </c>
      <c r="I9" s="27">
        <f t="shared" si="1"/>
        <v>0</v>
      </c>
      <c r="J9" s="1">
        <f t="shared" ref="J9:J12" si="2">IF(G9&gt;H9,ROUNDDOWN(H9/1.2,1),E9)</f>
        <v>0</v>
      </c>
    </row>
    <row r="10" spans="1:10" ht="17.25" customHeight="1">
      <c r="B10" s="41" t="s">
        <v>23</v>
      </c>
      <c r="C10" s="23"/>
      <c r="D10" s="23"/>
      <c r="E10" s="46">
        <f t="shared" si="0"/>
        <v>0</v>
      </c>
      <c r="F10" s="47"/>
      <c r="G10" s="27">
        <f>ROUNDUP(E10*$C$4,0)</f>
        <v>0</v>
      </c>
      <c r="H10" s="31">
        <v>200</v>
      </c>
      <c r="I10" s="27">
        <f t="shared" si="1"/>
        <v>0</v>
      </c>
      <c r="J10" s="1">
        <f t="shared" si="2"/>
        <v>0</v>
      </c>
    </row>
    <row r="11" spans="1:10" ht="17.25" customHeight="1">
      <c r="B11" s="41" t="s">
        <v>24</v>
      </c>
      <c r="C11" s="23"/>
      <c r="D11" s="23"/>
      <c r="E11" s="46">
        <f t="shared" si="0"/>
        <v>0</v>
      </c>
      <c r="F11" s="47"/>
      <c r="G11" s="27">
        <f>ROUNDUP(E11*$C$4,0)</f>
        <v>0</v>
      </c>
      <c r="H11" s="31">
        <v>200</v>
      </c>
      <c r="I11" s="27">
        <f t="shared" si="1"/>
        <v>0</v>
      </c>
      <c r="J11" s="1">
        <f t="shared" si="2"/>
        <v>0</v>
      </c>
    </row>
    <row r="12" spans="1:10" ht="17.25" customHeight="1">
      <c r="B12" s="41" t="s">
        <v>25</v>
      </c>
      <c r="C12" s="23"/>
      <c r="D12" s="23"/>
      <c r="E12" s="46">
        <f t="shared" ref="E12" si="3">D12-C12</f>
        <v>0</v>
      </c>
      <c r="F12" s="47"/>
      <c r="G12" s="27">
        <f>ROUNDUP(E12*$C$4,0)</f>
        <v>0</v>
      </c>
      <c r="H12" s="31">
        <v>200</v>
      </c>
      <c r="I12" s="27">
        <f t="shared" si="1"/>
        <v>0</v>
      </c>
      <c r="J12" s="1">
        <f t="shared" si="2"/>
        <v>0</v>
      </c>
    </row>
    <row r="13" spans="1:10" ht="17.25" customHeight="1">
      <c r="B13" s="48" t="str">
        <f>"總應付電量 Total Payable Elect. Unit:"&amp;ROUNDUP(SUM(E8:E12)-SUM(J8:J12),1)&amp;"，總電費 (澳門元) Total Electricity Fee (MOP):"</f>
        <v>總應付電量 Total Payable Elect. Unit:0，總電費 (澳門元) Total Electricity Fee (MOP):</v>
      </c>
      <c r="C13" s="49"/>
      <c r="D13" s="49"/>
      <c r="E13" s="49"/>
      <c r="F13" s="49"/>
      <c r="G13" s="49"/>
      <c r="H13" s="50"/>
      <c r="I13" s="30">
        <f>SUM(I8:I12)</f>
        <v>0</v>
      </c>
    </row>
    <row r="14" spans="1:10" ht="17.25" customHeight="1">
      <c r="B14" s="32" t="s">
        <v>4</v>
      </c>
      <c r="C14" s="7"/>
      <c r="D14" s="7"/>
      <c r="E14" s="7"/>
      <c r="F14" s="7"/>
      <c r="G14" s="7"/>
    </row>
    <row r="15" spans="1:10" ht="14.25">
      <c r="B15" s="8" t="s">
        <v>10</v>
      </c>
    </row>
    <row r="16" spans="1:10" ht="14.25">
      <c r="B16" s="8" t="s">
        <v>9</v>
      </c>
    </row>
  </sheetData>
  <sheetProtection algorithmName="SHA-512" hashValue="dHmBi84pUCLbMwVxpiPRpslGf5SFAkjwU9PpFaYSsfSSSfmIXf8LAtlLjlu/BE/yxRXwNdELa5GCYEeFR4xxKQ==" saltValue="eOmnmLJShXbBMX93lsty6g==" spinCount="100000" sheet="1" selectLockedCells="1"/>
  <mergeCells count="9">
    <mergeCell ref="E11:F11"/>
    <mergeCell ref="B13:H13"/>
    <mergeCell ref="E12:F12"/>
    <mergeCell ref="A1:I1"/>
    <mergeCell ref="E7:F7"/>
    <mergeCell ref="E8:F8"/>
    <mergeCell ref="E9:F9"/>
    <mergeCell ref="E10:F10"/>
    <mergeCell ref="B2:I2"/>
  </mergeCells>
  <phoneticPr fontId="7" type="noConversion"/>
  <pageMargins left="0.511811023622047" right="0.511811023622047" top="0.74803149606299202" bottom="0.74803149606299202" header="0.31496062992126" footer="0.31496062992126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zoomScaleNormal="85" zoomScaleSheetLayoutView="100" workbookViewId="0">
      <selection activeCell="C8" sqref="C8"/>
    </sheetView>
  </sheetViews>
  <sheetFormatPr defaultColWidth="9" defaultRowHeight="13.5"/>
  <cols>
    <col min="1" max="1" width="9" style="1"/>
    <col min="2" max="2" width="34.875" style="1" customWidth="1"/>
    <col min="3" max="4" width="14.625" style="1" customWidth="1"/>
    <col min="5" max="6" width="22.625" style="1" customWidth="1"/>
    <col min="7" max="9" width="18.625" style="1" customWidth="1"/>
    <col min="10" max="10" width="9" style="1" hidden="1" customWidth="1"/>
    <col min="11" max="16384" width="9" style="1"/>
  </cols>
  <sheetData>
    <row r="1" spans="1:10" ht="45.75" customHeight="1">
      <c r="A1" s="51" t="s">
        <v>27</v>
      </c>
      <c r="B1" s="52"/>
      <c r="C1" s="52"/>
      <c r="D1" s="52"/>
      <c r="E1" s="52"/>
      <c r="F1" s="52"/>
      <c r="G1" s="52"/>
      <c r="H1" s="52"/>
      <c r="I1" s="52"/>
    </row>
    <row r="2" spans="1:10" ht="30.75" customHeight="1">
      <c r="B2" s="55" t="s">
        <v>18</v>
      </c>
      <c r="C2" s="55"/>
      <c r="D2" s="55"/>
      <c r="E2" s="55"/>
      <c r="F2" s="55"/>
      <c r="G2" s="55"/>
      <c r="H2" s="55"/>
      <c r="I2" s="55"/>
    </row>
    <row r="3" spans="1:10" ht="36" customHeight="1">
      <c r="B3" s="45"/>
      <c r="C3" s="43"/>
      <c r="D3" s="9"/>
      <c r="E3" s="9"/>
      <c r="F3" s="9"/>
    </row>
    <row r="4" spans="1:10" ht="36" customHeight="1">
      <c r="B4" s="44" t="s">
        <v>28</v>
      </c>
      <c r="C4" s="42">
        <v>1.2</v>
      </c>
      <c r="D4" s="33" t="s">
        <v>30</v>
      </c>
      <c r="E4" s="9"/>
      <c r="F4" s="9"/>
    </row>
    <row r="5" spans="1:10" ht="36" customHeight="1">
      <c r="B5" s="11" t="s">
        <v>0</v>
      </c>
      <c r="C5" s="12">
        <v>100</v>
      </c>
      <c r="D5" s="9"/>
      <c r="E5" s="9"/>
      <c r="F5" s="9"/>
    </row>
    <row r="6" spans="1:10" ht="9.75" customHeight="1"/>
    <row r="7" spans="1:10" ht="75" customHeight="1">
      <c r="B7" s="28"/>
      <c r="C7" s="29" t="s">
        <v>5</v>
      </c>
      <c r="D7" s="29" t="s">
        <v>6</v>
      </c>
      <c r="E7" s="53" t="s">
        <v>7</v>
      </c>
      <c r="F7" s="54"/>
      <c r="G7" s="29" t="s">
        <v>8</v>
      </c>
      <c r="H7" s="29" t="s">
        <v>11</v>
      </c>
      <c r="I7" s="29" t="s">
        <v>12</v>
      </c>
      <c r="J7" s="5" t="s">
        <v>1</v>
      </c>
    </row>
    <row r="8" spans="1:10" ht="17.25" customHeight="1">
      <c r="B8" s="41" t="s">
        <v>26</v>
      </c>
      <c r="C8" s="23"/>
      <c r="D8" s="23"/>
      <c r="E8" s="46">
        <f t="shared" ref="E8:E12" si="0">D8-C8</f>
        <v>0</v>
      </c>
      <c r="F8" s="47"/>
      <c r="G8" s="27">
        <f>ROUNDUP(E8*$C$4,0)</f>
        <v>0</v>
      </c>
      <c r="H8" s="31">
        <v>100</v>
      </c>
      <c r="I8" s="27">
        <f t="shared" ref="I8:I12" si="1">IF(H8&gt;=G8,0,G8-H8)</f>
        <v>0</v>
      </c>
      <c r="J8" s="1">
        <f>IF(G8&gt;H8,ROUNDDOWN(H8/1.2,1),E8)</f>
        <v>0</v>
      </c>
    </row>
    <row r="9" spans="1:10" ht="17.25" customHeight="1">
      <c r="B9" s="41" t="s">
        <v>22</v>
      </c>
      <c r="C9" s="23"/>
      <c r="D9" s="23"/>
      <c r="E9" s="46">
        <f t="shared" si="0"/>
        <v>0</v>
      </c>
      <c r="F9" s="47"/>
      <c r="G9" s="27">
        <f>ROUNDUP(E9*$C$4,0)</f>
        <v>0</v>
      </c>
      <c r="H9" s="31">
        <v>100</v>
      </c>
      <c r="I9" s="27">
        <f t="shared" si="1"/>
        <v>0</v>
      </c>
      <c r="J9" s="1">
        <f t="shared" ref="J9:J12" si="2">IF(G9&gt;H9,ROUNDDOWN(H9/1.2,1),E9)</f>
        <v>0</v>
      </c>
    </row>
    <row r="10" spans="1:10" ht="17.25" customHeight="1">
      <c r="B10" s="41" t="s">
        <v>23</v>
      </c>
      <c r="C10" s="23"/>
      <c r="D10" s="23"/>
      <c r="E10" s="46">
        <f t="shared" si="0"/>
        <v>0</v>
      </c>
      <c r="F10" s="47"/>
      <c r="G10" s="27">
        <f>ROUNDUP(E10*$C$4,0)</f>
        <v>0</v>
      </c>
      <c r="H10" s="31">
        <v>100</v>
      </c>
      <c r="I10" s="27">
        <f t="shared" si="1"/>
        <v>0</v>
      </c>
      <c r="J10" s="1">
        <f t="shared" si="2"/>
        <v>0</v>
      </c>
    </row>
    <row r="11" spans="1:10" ht="17.25" customHeight="1">
      <c r="B11" s="41" t="s">
        <v>24</v>
      </c>
      <c r="C11" s="23"/>
      <c r="D11" s="23"/>
      <c r="E11" s="46">
        <f t="shared" si="0"/>
        <v>0</v>
      </c>
      <c r="F11" s="47"/>
      <c r="G11" s="27">
        <f>ROUNDUP(E11*$C$4,0)</f>
        <v>0</v>
      </c>
      <c r="H11" s="31">
        <v>100</v>
      </c>
      <c r="I11" s="27">
        <f t="shared" si="1"/>
        <v>0</v>
      </c>
      <c r="J11" s="1">
        <f t="shared" si="2"/>
        <v>0</v>
      </c>
    </row>
    <row r="12" spans="1:10" ht="17.25" customHeight="1">
      <c r="B12" s="41" t="s">
        <v>25</v>
      </c>
      <c r="C12" s="23"/>
      <c r="D12" s="23"/>
      <c r="E12" s="46">
        <f t="shared" si="0"/>
        <v>0</v>
      </c>
      <c r="F12" s="47"/>
      <c r="G12" s="27">
        <f>ROUNDUP(E12*$C$4,0)</f>
        <v>0</v>
      </c>
      <c r="H12" s="31">
        <v>100</v>
      </c>
      <c r="I12" s="27">
        <f t="shared" si="1"/>
        <v>0</v>
      </c>
      <c r="J12" s="1">
        <f t="shared" si="2"/>
        <v>0</v>
      </c>
    </row>
    <row r="13" spans="1:10" ht="17.100000000000001" customHeight="1">
      <c r="B13" s="48" t="str">
        <f>"總應付電量 Total Payable Elect. Unit:"&amp;ROUNDUP(SUM(E8:E12)-SUM(J8:J12),1)&amp;"，總電費 (澳門元) Total Electricity Fee (MOP):"</f>
        <v>總應付電量 Total Payable Elect. Unit:0，總電費 (澳門元) Total Electricity Fee (MOP):</v>
      </c>
      <c r="C13" s="49"/>
      <c r="D13" s="49"/>
      <c r="E13" s="49"/>
      <c r="F13" s="49"/>
      <c r="G13" s="49"/>
      <c r="H13" s="50"/>
      <c r="I13" s="30">
        <f>SUM(I8:I12)</f>
        <v>0</v>
      </c>
    </row>
    <row r="14" spans="1:10" ht="17.25" customHeight="1">
      <c r="B14" s="32" t="s">
        <v>4</v>
      </c>
      <c r="C14" s="7"/>
      <c r="D14" s="7"/>
      <c r="E14" s="7"/>
      <c r="F14" s="7"/>
      <c r="G14" s="7"/>
    </row>
    <row r="15" spans="1:10" ht="15.75">
      <c r="B15" s="8" t="s">
        <v>10</v>
      </c>
      <c r="G15" s="6"/>
    </row>
    <row r="16" spans="1:10" ht="14.25">
      <c r="B16" s="8" t="s">
        <v>9</v>
      </c>
    </row>
  </sheetData>
  <sheetProtection algorithmName="SHA-512" hashValue="QPGJE9OJx4qlkoPElBSwUHHk36m1pKEuFs/bZ3G7kuq+kQFs/JFqwWz9ewMeoAh7LT2B2yueW+HgVJNbeazJcQ==" saltValue="FsVy+qCN7E4lN+X4uC9xSA==" spinCount="100000" sheet="1" selectLockedCells="1"/>
  <mergeCells count="9">
    <mergeCell ref="E11:F11"/>
    <mergeCell ref="B13:H13"/>
    <mergeCell ref="E12:F12"/>
    <mergeCell ref="A1:I1"/>
    <mergeCell ref="E7:F7"/>
    <mergeCell ref="E8:F8"/>
    <mergeCell ref="E9:F9"/>
    <mergeCell ref="E10:F10"/>
    <mergeCell ref="B2:I2"/>
  </mergeCells>
  <phoneticPr fontId="7" type="noConversion"/>
  <pageMargins left="0.511811023622047" right="0.511811023622047" top="0.74803149606299202" bottom="0.74803149606299202" header="0.31496062992126" footer="0.31496062992126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85" zoomScaleNormal="70" zoomScaleSheetLayoutView="85" zoomScalePageLayoutView="55" workbookViewId="0">
      <selection activeCell="H8" sqref="H8"/>
    </sheetView>
  </sheetViews>
  <sheetFormatPr defaultColWidth="9" defaultRowHeight="13.5"/>
  <cols>
    <col min="1" max="1" width="9" style="2"/>
    <col min="2" max="2" width="34.875" style="2" customWidth="1"/>
    <col min="3" max="4" width="17.375" style="2" customWidth="1"/>
    <col min="5" max="5" width="23.5" style="2" customWidth="1"/>
    <col min="6" max="6" width="23" style="2" customWidth="1"/>
    <col min="7" max="7" width="25.375" style="2" customWidth="1"/>
    <col min="8" max="9" width="26.625" style="2" customWidth="1"/>
    <col min="10" max="10" width="9" style="2" hidden="1" customWidth="1"/>
    <col min="11" max="16384" width="9" style="2"/>
  </cols>
  <sheetData>
    <row r="1" spans="1:10" ht="45.75" customHeight="1">
      <c r="A1" s="51" t="s">
        <v>31</v>
      </c>
      <c r="B1" s="52"/>
      <c r="C1" s="52"/>
      <c r="D1" s="52"/>
      <c r="E1" s="52"/>
      <c r="F1" s="52"/>
      <c r="G1" s="52"/>
      <c r="H1" s="52"/>
      <c r="I1" s="52"/>
    </row>
    <row r="2" spans="1:10" ht="45.75" customHeight="1">
      <c r="A2" s="35"/>
      <c r="B2" s="36"/>
      <c r="C2" s="36"/>
      <c r="D2" s="36"/>
      <c r="E2" s="36"/>
      <c r="F2" s="36"/>
      <c r="G2" s="60" t="s">
        <v>19</v>
      </c>
      <c r="H2" s="61"/>
      <c r="I2" s="61"/>
    </row>
    <row r="3" spans="1:10" ht="33" customHeight="1">
      <c r="A3" s="10"/>
      <c r="B3" s="15"/>
      <c r="C3" s="10"/>
      <c r="D3" s="16"/>
      <c r="E3" s="16"/>
      <c r="F3" s="10"/>
      <c r="G3" s="10"/>
      <c r="H3" s="18" t="s">
        <v>2</v>
      </c>
      <c r="I3" s="18" t="s">
        <v>3</v>
      </c>
    </row>
    <row r="4" spans="1:10" ht="36" customHeight="1">
      <c r="A4" s="17"/>
      <c r="B4" s="45"/>
      <c r="C4" s="43"/>
      <c r="D4" s="17"/>
      <c r="E4" s="39"/>
      <c r="F4" s="40"/>
      <c r="G4" s="18" t="s">
        <v>26</v>
      </c>
      <c r="H4" s="38"/>
      <c r="I4" s="38"/>
    </row>
    <row r="5" spans="1:10" ht="45" customHeight="1">
      <c r="A5" s="17"/>
      <c r="B5" s="44" t="s">
        <v>28</v>
      </c>
      <c r="C5" s="42">
        <v>1.2</v>
      </c>
      <c r="D5" s="37" t="s">
        <v>29</v>
      </c>
      <c r="E5" s="39"/>
      <c r="F5" s="40"/>
      <c r="G5" s="18" t="s">
        <v>22</v>
      </c>
      <c r="H5" s="38"/>
      <c r="I5" s="38"/>
    </row>
    <row r="6" spans="1:10" ht="36" customHeight="1">
      <c r="A6" s="17"/>
      <c r="B6" s="18" t="s">
        <v>0</v>
      </c>
      <c r="C6" s="19">
        <v>100</v>
      </c>
      <c r="D6" s="17"/>
      <c r="E6" s="17"/>
      <c r="F6" s="17"/>
      <c r="G6" s="18" t="s">
        <v>23</v>
      </c>
      <c r="H6" s="38"/>
      <c r="I6" s="38"/>
    </row>
    <row r="7" spans="1:10" ht="36" customHeight="1">
      <c r="A7" s="17"/>
      <c r="B7" s="17"/>
      <c r="C7" s="17"/>
      <c r="D7" s="17"/>
      <c r="E7" s="17"/>
      <c r="F7" s="17"/>
      <c r="G7" s="18" t="s">
        <v>24</v>
      </c>
      <c r="H7" s="38"/>
      <c r="I7" s="38"/>
    </row>
    <row r="8" spans="1:10" ht="36" customHeight="1">
      <c r="A8" s="17"/>
      <c r="B8" s="17"/>
      <c r="C8" s="17"/>
      <c r="D8" s="17"/>
      <c r="E8" s="17"/>
      <c r="F8" s="17"/>
      <c r="G8" s="18" t="s">
        <v>25</v>
      </c>
      <c r="H8" s="38"/>
      <c r="I8" s="38"/>
    </row>
    <row r="9" spans="1:10" ht="9.7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10" s="1" customFormat="1" ht="30.75" customHeight="1">
      <c r="B10" s="55" t="s">
        <v>20</v>
      </c>
      <c r="C10" s="55"/>
      <c r="D10" s="55"/>
      <c r="E10" s="55"/>
      <c r="F10" s="55"/>
      <c r="G10" s="55"/>
      <c r="H10" s="55"/>
      <c r="I10" s="55"/>
    </row>
    <row r="11" spans="1:10" ht="69.95" customHeight="1">
      <c r="A11" s="10"/>
      <c r="B11" s="20"/>
      <c r="C11" s="29" t="s">
        <v>5</v>
      </c>
      <c r="D11" s="29" t="s">
        <v>6</v>
      </c>
      <c r="E11" s="21" t="s">
        <v>7</v>
      </c>
      <c r="F11" s="21" t="s">
        <v>13</v>
      </c>
      <c r="G11" s="21" t="s">
        <v>14</v>
      </c>
      <c r="H11" s="21" t="s">
        <v>15</v>
      </c>
      <c r="I11" s="21" t="s">
        <v>16</v>
      </c>
      <c r="J11" s="14" t="s">
        <v>1</v>
      </c>
    </row>
    <row r="12" spans="1:10" ht="17.25" customHeight="1">
      <c r="A12" s="10"/>
      <c r="B12" s="22" t="s">
        <v>26</v>
      </c>
      <c r="C12" s="23"/>
      <c r="D12" s="23"/>
      <c r="E12" s="24">
        <f>D12-C12</f>
        <v>0</v>
      </c>
      <c r="F12" s="24">
        <f>IF(AND(C12=H4,D12=I4),(D12-C12)/2,IF(AND(H4=0,I4=0),D12-C12,IF(AND(C12&lt;H4,D12=I4),(H4-C12)+(D12-H4)/2,IF(AND(C12=H4,D12&lt;I4),(D12-C12)/2,IF(AND(C12&gt;H4,D12=I4),(D12-C12)/2,IF(AND(C12=H4,D12&gt;I4),(I4-C12)/2+D12-I4,IF(AND(C12&gt;H4,D12&lt;I4),(D12-C12)/2,IF(AND(C12&lt;H4,D12&gt;I4),(H4-C12+D12-I4)+(I4-H4)/2,"Pls input reading correctly"))))))))</f>
        <v>0</v>
      </c>
      <c r="G12" s="25">
        <f t="shared" ref="G12:G15" si="0">ROUNDUP(F12*$C$5,0)</f>
        <v>0</v>
      </c>
      <c r="H12" s="13">
        <v>100</v>
      </c>
      <c r="I12" s="25">
        <f t="shared" ref="I12:I16" si="1">IF(H12&gt;=G12,0,G12-H12)</f>
        <v>0</v>
      </c>
      <c r="J12" s="2">
        <f>IF(G12&gt;H12,ROUNDDOWN(H12/1.2,1),F12)</f>
        <v>0</v>
      </c>
    </row>
    <row r="13" spans="1:10" ht="17.25" customHeight="1">
      <c r="A13" s="10"/>
      <c r="B13" s="22" t="s">
        <v>22</v>
      </c>
      <c r="C13" s="23"/>
      <c r="D13" s="23"/>
      <c r="E13" s="24">
        <f>D13-C13</f>
        <v>0</v>
      </c>
      <c r="F13" s="24">
        <f>IF(AND(C13=H5,D13=I5),(D13-C13)/2,IF(AND(H5=0,I5=0),D13-C13,IF(AND(C13&lt;H5,D13=I5),(H5-C13)+(D13-H5)/2,IF(AND(C13=H5,D13&lt;I5),(D13-C13)/2,IF(AND(C13&gt;H5,D13=I5),(D13-C13)/2,IF(AND(C13=H5,D13&gt;I5),(I5-C13)/2+D13-I5,IF(AND(C13&gt;H5,D13&lt;I5),(D13-C13)/2,IF(AND(C13&lt;H5,D13&gt;I5),(H5-C13+D13-I5)+(I5-H5)/2,"Pls input reading correctly"))))))))</f>
        <v>0</v>
      </c>
      <c r="G13" s="25">
        <f t="shared" si="0"/>
        <v>0</v>
      </c>
      <c r="H13" s="13">
        <v>100</v>
      </c>
      <c r="I13" s="25">
        <f t="shared" si="1"/>
        <v>0</v>
      </c>
      <c r="J13" s="2">
        <f t="shared" ref="J13:J16" si="2">IF(G13&gt;H13,ROUNDDOWN(H13/1.2,1),F13)</f>
        <v>0</v>
      </c>
    </row>
    <row r="14" spans="1:10" ht="17.25" customHeight="1">
      <c r="A14" s="10"/>
      <c r="B14" s="22" t="s">
        <v>23</v>
      </c>
      <c r="C14" s="23"/>
      <c r="D14" s="23"/>
      <c r="E14" s="24">
        <f t="shared" ref="E14:E16" si="3">D14-C14</f>
        <v>0</v>
      </c>
      <c r="F14" s="24">
        <f>IF(AND(C14=H6,D14=I6),(D14-C14)/2,IF(AND(H6=0,I6=0),D14-C14,IF(AND(C14&lt;H6,D14=I6),(H6-C14)+(D14-H6)/2,IF(AND(C14=H6,D14&lt;I6),(D14-C14)/2,IF(AND(C14&gt;H6,D14=I6),(D14-C14)/2,IF(AND(C14=H6,D14&gt;I6),(I6-C14)/2+D14-I6,IF(AND(C14&gt;H6,D14&lt;I6),(D14-C14)/2,IF(AND(C14&lt;H6,D14&gt;I6),(H6-C14+D14-I6)+(I6-H6)/2,"Pls input reading correctly"))))))))</f>
        <v>0</v>
      </c>
      <c r="G14" s="25">
        <f t="shared" si="0"/>
        <v>0</v>
      </c>
      <c r="H14" s="13">
        <v>100</v>
      </c>
      <c r="I14" s="25">
        <f t="shared" si="1"/>
        <v>0</v>
      </c>
      <c r="J14" s="2">
        <f t="shared" si="2"/>
        <v>0</v>
      </c>
    </row>
    <row r="15" spans="1:10" ht="17.25" customHeight="1">
      <c r="A15" s="10"/>
      <c r="B15" s="22" t="s">
        <v>24</v>
      </c>
      <c r="C15" s="23"/>
      <c r="D15" s="23"/>
      <c r="E15" s="24">
        <f t="shared" si="3"/>
        <v>0</v>
      </c>
      <c r="F15" s="24">
        <f>IF(AND(C15=H7,D15=I7),(D15-C15)/2,IF(AND(H7=0,I7=0),D15-C15,IF(AND(C15&lt;H7,D15=I7),(H7-C15)+(D15-H7)/2,IF(AND(C15=H7,D15&lt;I7),(D15-C15)/2,IF(AND(C15&gt;H7,D15=I7),(D15-C15)/2,IF(AND(C15=H7,D15&gt;I7),(I7-C15)/2+D15-I7,IF(AND(C15&gt;H7,D15&lt;I7),(D15-C15)/2,IF(AND(C15&lt;H7,D15&gt;I7),(H7-C15+D15-I7)+(I7-H7)/2,"Pls input reading correctly"))))))))</f>
        <v>0</v>
      </c>
      <c r="G15" s="25">
        <f t="shared" si="0"/>
        <v>0</v>
      </c>
      <c r="H15" s="13">
        <v>100</v>
      </c>
      <c r="I15" s="25">
        <f t="shared" si="1"/>
        <v>0</v>
      </c>
      <c r="J15" s="2">
        <f t="shared" si="2"/>
        <v>0</v>
      </c>
    </row>
    <row r="16" spans="1:10" ht="17.25" customHeight="1">
      <c r="A16" s="10"/>
      <c r="B16" s="22" t="s">
        <v>25</v>
      </c>
      <c r="C16" s="23"/>
      <c r="D16" s="23"/>
      <c r="E16" s="24">
        <f t="shared" si="3"/>
        <v>0</v>
      </c>
      <c r="F16" s="24">
        <f>IF(AND(C16=H8,D16=I8),(D16-C16)/2,IF(AND(H8=0,I8=0),D16-C16,IF(AND(C16&lt;H8,D16=I8),(H8-C16)+(D16-H8)/2,IF(AND(C16=H8,D16&lt;I8),(D16-C16)/2,IF(AND(C16&gt;H8,D16=I8),(D16-C16)/2,IF(AND(C16=H8,D16&gt;I8),(I8-C16)/2+D16-I8,IF(AND(C16&gt;H8,D16&lt;I8),(D16-C16)/2,IF(AND(C16&lt;H8,D16&gt;I8),(H8-C16+D16-I8)+(I8-H8)/2,"Pls input reading correctly"))))))))</f>
        <v>0</v>
      </c>
      <c r="G16" s="25">
        <f>ROUNDUP(F16*$C$5,0)</f>
        <v>0</v>
      </c>
      <c r="H16" s="13">
        <v>100</v>
      </c>
      <c r="I16" s="25">
        <f t="shared" si="1"/>
        <v>0</v>
      </c>
      <c r="J16" s="2">
        <f t="shared" si="2"/>
        <v>0</v>
      </c>
    </row>
    <row r="17" spans="1:9" ht="17.25" customHeight="1">
      <c r="A17" s="10"/>
      <c r="B17" s="56" t="str">
        <f>"總應付電量 Total payable elect. unit:"&amp;ROUNDUP(SUM(F12:F16)-SUM(J12:J16),1) &amp;"，總電費 (澳門元) Total electricity fee (MOP):"</f>
        <v>總應付電量 Total payable elect. unit:0，總電費 (澳門元) Total electricity fee (MOP):</v>
      </c>
      <c r="C17" s="57"/>
      <c r="D17" s="57"/>
      <c r="E17" s="57"/>
      <c r="F17" s="57"/>
      <c r="G17" s="57"/>
      <c r="H17" s="58"/>
      <c r="I17" s="26">
        <f>SUM(I12:I16)</f>
        <v>0</v>
      </c>
    </row>
    <row r="18" spans="1:9" ht="18" customHeight="1">
      <c r="B18" s="32" t="s">
        <v>4</v>
      </c>
      <c r="C18" s="4"/>
      <c r="D18" s="4"/>
      <c r="E18" s="4"/>
      <c r="F18" s="4"/>
      <c r="G18" s="4"/>
    </row>
    <row r="19" spans="1:9" ht="14.25">
      <c r="B19" s="8" t="s">
        <v>10</v>
      </c>
    </row>
    <row r="20" spans="1:9" ht="15.75">
      <c r="B20" s="8" t="s">
        <v>9</v>
      </c>
      <c r="G20" s="6"/>
    </row>
    <row r="21" spans="1:9" ht="36" customHeight="1">
      <c r="B21" s="59" t="s">
        <v>17</v>
      </c>
      <c r="C21" s="59"/>
      <c r="D21" s="59"/>
      <c r="E21" s="59"/>
      <c r="F21" s="59"/>
      <c r="G21" s="59"/>
      <c r="H21" s="59"/>
      <c r="I21" s="59"/>
    </row>
  </sheetData>
  <sheetProtection algorithmName="SHA-512" hashValue="RbPeKlBkSrTMcxbaO4pqckNE+rADQCheQ0kFRTVsulCnXRox5DecDl25ALTqfB/ipM9Xok+Yxf2vPtvkVMXP2Q==" saltValue="JSqRe6ZZqCu+Zq1MvvIsGg==" spinCount="100000" sheet="1" selectLockedCells="1"/>
  <mergeCells count="5">
    <mergeCell ref="A1:I1"/>
    <mergeCell ref="B17:H17"/>
    <mergeCell ref="B21:I21"/>
    <mergeCell ref="B10:I10"/>
    <mergeCell ref="G2:I2"/>
  </mergeCells>
  <phoneticPr fontId="7" type="noConversion"/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套房 Suite</vt:lpstr>
      <vt:lpstr>單人間 Single Room</vt:lpstr>
      <vt:lpstr>雙人間 Share Room</vt:lpstr>
      <vt:lpstr>'單人間 Single Room'!Print_Area</vt:lpstr>
      <vt:lpstr>'雙人間 Share Room'!Print_Area</vt:lpstr>
      <vt:lpstr>'套房 Suite'!Print_Area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UM</cp:lastModifiedBy>
  <cp:lastPrinted>2021-04-26T08:48:15Z</cp:lastPrinted>
  <dcterms:created xsi:type="dcterms:W3CDTF">2020-05-05T03:13:00Z</dcterms:created>
  <dcterms:modified xsi:type="dcterms:W3CDTF">2022-05-27T11:27:17Z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